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065" windowWidth="10740" windowHeight="9900" activeTab="1"/>
  </bookViews>
  <sheets>
    <sheet name=" TE 164a" sheetId="1" r:id="rId1"/>
    <sheet name="Form TE 204 a" sheetId="2" r:id="rId2"/>
  </sheets>
  <definedNames>
    <definedName name="_xlnm.Print_Area" localSheetId="0">' TE 164a'!$A$2:$O$51</definedName>
    <definedName name="_xlnm.Print_Area" localSheetId="1">'Form TE 204 a'!$A$1:$P$56</definedName>
  </definedNames>
  <calcPr fullCalcOnLoad="1"/>
</workbook>
</file>

<file path=xl/sharedStrings.xml><?xml version="1.0" encoding="utf-8"?>
<sst xmlns="http://schemas.openxmlformats.org/spreadsheetml/2006/main" count="173" uniqueCount="128">
  <si>
    <t>TE 164a (9/91)</t>
  </si>
  <si>
    <t>STATE OF NEW YORK</t>
  </si>
  <si>
    <t>DEPARTMENT OF TRANSPORTATION</t>
  </si>
  <si>
    <t>TRAFFIC ENGINEERING AND SAFETY DIVISION</t>
  </si>
  <si>
    <t>SAFETY BENEFITS</t>
  </si>
  <si>
    <t>EVALUATION FORM</t>
  </si>
  <si>
    <t>TRAFFIC &amp; SAFETY IDENTIFICATION NUMBER</t>
  </si>
  <si>
    <t>STUDY PERIOD</t>
  </si>
  <si>
    <t>FROM</t>
  </si>
  <si>
    <t>TO</t>
  </si>
  <si>
    <t>NO. of Yrs.</t>
  </si>
  <si>
    <t>Route No. or Street Name</t>
  </si>
  <si>
    <t>State Highway no.</t>
  </si>
  <si>
    <t>From or At Reference Marker</t>
  </si>
  <si>
    <t>At Intersection With</t>
  </si>
  <si>
    <t>LOCATION</t>
  </si>
  <si>
    <t>PROPOSED IMPROVEMENT:</t>
  </si>
  <si>
    <t>PROJECT DATA</t>
  </si>
  <si>
    <t>Method II (Engineering Analysis)</t>
  </si>
  <si>
    <t>a. Total Accidents:</t>
  </si>
  <si>
    <t>b. Accidents Reduced:</t>
  </si>
  <si>
    <t>a. Existing Accident Rate:</t>
  </si>
  <si>
    <t>b. Future Accident Rate:</t>
  </si>
  <si>
    <t>c. Difference (a-b):</t>
  </si>
  <si>
    <t>d. Calculated RF (c/a):</t>
  </si>
  <si>
    <t>%</t>
  </si>
  <si>
    <t>REDUCTION CALCULATION</t>
  </si>
  <si>
    <t>SIGNIFICANCE CHECK OF SEVERITY DISTRIBUTION</t>
  </si>
  <si>
    <t>FATAL</t>
  </si>
  <si>
    <t>INJURY</t>
  </si>
  <si>
    <t>F &amp; I</t>
  </si>
  <si>
    <t>PDO</t>
  </si>
  <si>
    <t>TOTAL</t>
  </si>
  <si>
    <t>a. % by severity</t>
  </si>
  <si>
    <t>b. actual</t>
  </si>
  <si>
    <t>c. expected</t>
  </si>
  <si>
    <t>e. significance</t>
  </si>
  <si>
    <t>Fatal</t>
  </si>
  <si>
    <t>Injury</t>
  </si>
  <si>
    <t>BEFORE COST/ACC (Tot Acc Cost / Tot Acc)</t>
  </si>
  <si>
    <t>A. ESTIMATED ANNUAL ACCIDENT COST WITH NO IMPROVEMENT:</t>
  </si>
  <si>
    <t>ACC/YR</t>
  </si>
  <si>
    <t>x</t>
  </si>
  <si>
    <t>=</t>
  </si>
  <si>
    <t>B. ESTIMATED ANNUAL ACCIDENT COST WITH PROPOSED IMPROVEMENT:</t>
  </si>
  <si>
    <t>ESTIMATED ANNUAL SAFETY BENEFITS (A - B)</t>
  </si>
  <si>
    <t>METHOD III (For general Upgrading)</t>
  </si>
  <si>
    <t>BRIEFLY EXPLAIN HOW EXPECTED REDUCTION WAS DERIVED:</t>
  </si>
  <si>
    <t>d. difference</t>
  </si>
  <si>
    <t>PREPARER'S SIGNATURE:</t>
  </si>
  <si>
    <t>DATE OF PREPARATION:</t>
  </si>
  <si>
    <t>TYPE</t>
  </si>
  <si>
    <t>NO. ACC.</t>
  </si>
  <si>
    <t>COST/ACC</t>
  </si>
  <si>
    <t>ACC. COST</t>
  </si>
  <si>
    <t>c. Calculated RF (b/a):</t>
  </si>
  <si>
    <t>To Reference Marker</t>
  </si>
  <si>
    <t>EVALUATION ALTERNATE No.:</t>
  </si>
  <si>
    <t>Present AADT:</t>
  </si>
  <si>
    <t>Future AADT:</t>
  </si>
  <si>
    <t>Volume Correction Factor (VCF):</t>
  </si>
  <si>
    <t>Page No.:</t>
  </si>
  <si>
    <t xml:space="preserve">Average Reduction Factor: </t>
  </si>
  <si>
    <t>VCF</t>
  </si>
  <si>
    <t>BEFORE COST/ACCIDENT</t>
  </si>
  <si>
    <t>(1.00 - RF)</t>
  </si>
  <si>
    <t>x AVG. COST/ACC.</t>
  </si>
  <si>
    <t>IDENT NO:</t>
  </si>
  <si>
    <t>TOWN</t>
  </si>
  <si>
    <t>CITY</t>
  </si>
  <si>
    <t xml:space="preserve">VILLAGE </t>
  </si>
  <si>
    <t>OF</t>
  </si>
  <si>
    <t>PROJECT BENEFIT</t>
  </si>
  <si>
    <t>AND COST SUMMARY</t>
  </si>
  <si>
    <t>ANNUAL SAFETY BENEFITS:</t>
  </si>
  <si>
    <t>TOTAL ANNUAL BENEFITS:</t>
  </si>
  <si>
    <t xml:space="preserve">(State their nature under "comments" and provide an </t>
  </si>
  <si>
    <t>ANNUAL SERVICE BENEFITS:</t>
  </si>
  <si>
    <t>BENEFITS SUMMARY</t>
  </si>
  <si>
    <t>COST ITEM OR</t>
  </si>
  <si>
    <t>PROJECT ELEMENT</t>
  </si>
  <si>
    <t>ANNUALIZED</t>
  </si>
  <si>
    <t>COST ($)</t>
  </si>
  <si>
    <t>CRF</t>
  </si>
  <si>
    <t>@ 4%</t>
  </si>
  <si>
    <t>COST</t>
  </si>
  <si>
    <t>($)</t>
  </si>
  <si>
    <t>SERVICE</t>
  </si>
  <si>
    <t>LIFE</t>
  </si>
  <si>
    <t>(YEARS)</t>
  </si>
  <si>
    <t>ITEM SUBTOTAL</t>
  </si>
  <si>
    <t>ANNUALIZED ITEM SUBTOTAL</t>
  </si>
  <si>
    <t>TOTAL COST OF</t>
  </si>
  <si>
    <t>EQUIVALENT ANNUAL COST</t>
  </si>
  <si>
    <t>OF CONTINGENCIES</t>
  </si>
  <si>
    <t>TOTAL CAPITAL COST</t>
  </si>
  <si>
    <t>TOTAL ANNUALIZED COST</t>
  </si>
  <si>
    <t>Please keep in mind that any Recommendation for Programming is based on the costs summarized here. Cost escalations</t>
  </si>
  <si>
    <t>COST SUMMARY</t>
  </si>
  <si>
    <t>B/C RATIOS</t>
  </si>
  <si>
    <t>SAFETY BCR</t>
  </si>
  <si>
    <t>SERVICE BCR</t>
  </si>
  <si>
    <t>TOTAL PROJECT BCR</t>
  </si>
  <si>
    <r>
      <t xml:space="preserve">ANNUAL SAFETY BENEFIT </t>
    </r>
    <r>
      <rPr>
        <sz val="10"/>
        <rFont val="Arial"/>
        <family val="2"/>
      </rPr>
      <t>TOTAL ANNUAL COST</t>
    </r>
  </si>
  <si>
    <t>4.</t>
  </si>
  <si>
    <t>3.</t>
  </si>
  <si>
    <t>2.</t>
  </si>
  <si>
    <t>1.</t>
  </si>
  <si>
    <t>(Attach Form TE 164a or other documentation.)</t>
  </si>
  <si>
    <t>(Explanation and calculation must be in project report.)</t>
  </si>
  <si>
    <t>explanation in the project report)</t>
  </si>
  <si>
    <t>CONTINGENCIES</t>
  </si>
  <si>
    <t>Capital Recovery Factor</t>
  </si>
  <si>
    <t>Benefit Cost Ratio</t>
  </si>
  <si>
    <t>CRF:</t>
  </si>
  <si>
    <t>BCR:</t>
  </si>
  <si>
    <r>
      <t xml:space="preserve">ANNUAL SERVICE BENEFIT </t>
    </r>
    <r>
      <rPr>
        <sz val="10"/>
        <rFont val="Arial"/>
        <family val="2"/>
      </rPr>
      <t>TOTAL ANNUAL COST</t>
    </r>
  </si>
  <si>
    <t>COMMENTS (Use additional sheets if necessary.)</t>
  </si>
  <si>
    <t>TE 204a (9/91)</t>
  </si>
  <si>
    <t>OTHER ANUAL BENEFITS:</t>
  </si>
  <si>
    <t>during subsequent project development may necessitate the project's priority to be re-evaluated</t>
  </si>
  <si>
    <r>
      <t xml:space="preserve">TOTAL ANNUAL BENEFITS </t>
    </r>
    <r>
      <rPr>
        <sz val="10"/>
        <rFont val="Arial"/>
        <family val="2"/>
      </rPr>
      <t>TOTAL ANNUAL COST</t>
    </r>
  </si>
  <si>
    <t xml:space="preserve"> </t>
  </si>
  <si>
    <t>METHOD 1 (From Reduction Factor Table)</t>
  </si>
  <si>
    <t>BEFORE COST PER ACCIDENT CALCULATION</t>
  </si>
  <si>
    <t xml:space="preserve">PERCENT USED </t>
  </si>
  <si>
    <t>FOR CONTINGENCIES</t>
  </si>
  <si>
    <t>Project Benefit and Cost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</si>
</sst>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mmmm\ d\,\ yyyy;@"/>
    <numFmt numFmtId="167" formatCode="0.000"/>
    <numFmt numFmtId="168" formatCode="0.0000"/>
    <numFmt numFmtId="169" formatCode="0.0%"/>
    <numFmt numFmtId="170" formatCode="m/d/yy;@"/>
    <numFmt numFmtId="171" formatCode="0.0;[Red]0.0"/>
    <numFmt numFmtId="172" formatCode="&quot;$&quot;#,##0.00"/>
  </numFmts>
  <fonts count="57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hair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textRotation="90"/>
    </xf>
    <xf numFmtId="0" fontId="2" fillId="34" borderId="0" xfId="0" applyFont="1" applyFill="1" applyBorder="1" applyAlignment="1">
      <alignment vertical="center" textRotation="90"/>
    </xf>
    <xf numFmtId="0" fontId="2" fillId="34" borderId="14" xfId="0" applyFont="1" applyFill="1" applyBorder="1" applyAlignment="1">
      <alignment vertical="center" textRotation="90"/>
    </xf>
    <xf numFmtId="0" fontId="5" fillId="33" borderId="21" xfId="0" applyFont="1" applyFill="1" applyBorder="1" applyAlignment="1">
      <alignment/>
    </xf>
    <xf numFmtId="167" fontId="6" fillId="0" borderId="22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167" fontId="6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34" borderId="3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4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3" fontId="11" fillId="33" borderId="16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11" fillId="33" borderId="0" xfId="0" applyFont="1" applyFill="1" applyBorder="1" applyAlignment="1">
      <alignment/>
    </xf>
    <xf numFmtId="1" fontId="13" fillId="3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34" borderId="15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2" xfId="0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3" fontId="10" fillId="0" borderId="3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10" fillId="0" borderId="20" xfId="0" applyFont="1" applyBorder="1" applyAlignment="1">
      <alignment/>
    </xf>
    <xf numFmtId="2" fontId="1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10" fontId="11" fillId="33" borderId="22" xfId="0" applyNumberFormat="1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171" fontId="17" fillId="0" borderId="37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11" fillId="33" borderId="22" xfId="0" applyNumberFormat="1" applyFont="1" applyFill="1" applyBorder="1" applyAlignment="1">
      <alignment horizontal="right"/>
    </xf>
    <xf numFmtId="164" fontId="11" fillId="33" borderId="3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38" xfId="0" applyFont="1" applyBorder="1" applyAlignment="1">
      <alignment horizontal="center" vertical="center" wrapText="1"/>
    </xf>
    <xf numFmtId="10" fontId="14" fillId="0" borderId="16" xfId="0" applyNumberFormat="1" applyFont="1" applyFill="1" applyBorder="1" applyAlignment="1">
      <alignment/>
    </xf>
    <xf numFmtId="165" fontId="17" fillId="0" borderId="16" xfId="0" applyNumberFormat="1" applyFont="1" applyFill="1" applyBorder="1" applyAlignment="1">
      <alignment horizontal="center"/>
    </xf>
    <xf numFmtId="2" fontId="17" fillId="0" borderId="17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10" fontId="17" fillId="0" borderId="22" xfId="0" applyNumberFormat="1" applyFont="1" applyFill="1" applyBorder="1" applyAlignment="1">
      <alignment horizontal="center"/>
    </xf>
    <xf numFmtId="169" fontId="17" fillId="0" borderId="22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171" fontId="17" fillId="0" borderId="22" xfId="0" applyNumberFormat="1" applyFont="1" applyFill="1" applyBorder="1" applyAlignment="1">
      <alignment horizontal="center"/>
    </xf>
    <xf numFmtId="171" fontId="17" fillId="0" borderId="32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64" fontId="17" fillId="0" borderId="22" xfId="0" applyNumberFormat="1" applyFont="1" applyBorder="1" applyAlignment="1">
      <alignment horizontal="right"/>
    </xf>
    <xf numFmtId="164" fontId="17" fillId="0" borderId="32" xfId="0" applyNumberFormat="1" applyFont="1" applyBorder="1" applyAlignment="1">
      <alignment horizontal="right"/>
    </xf>
    <xf numFmtId="164" fontId="17" fillId="0" borderId="39" xfId="0" applyNumberFormat="1" applyFont="1" applyBorder="1" applyAlignment="1">
      <alignment horizontal="right"/>
    </xf>
    <xf numFmtId="0" fontId="17" fillId="0" borderId="33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17" fillId="0" borderId="21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164" fontId="17" fillId="0" borderId="21" xfId="0" applyNumberFormat="1" applyFont="1" applyFill="1" applyBorder="1" applyAlignment="1">
      <alignment horizontal="left"/>
    </xf>
    <xf numFmtId="168" fontId="6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164" fontId="19" fillId="0" borderId="23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9" fontId="5" fillId="35" borderId="21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21" xfId="0" applyFont="1" applyFill="1" applyBorder="1" applyAlignment="1">
      <alignment/>
    </xf>
    <xf numFmtId="164" fontId="19" fillId="0" borderId="22" xfId="0" applyNumberFormat="1" applyFont="1" applyBorder="1" applyAlignment="1">
      <alignment horizontal="center"/>
    </xf>
    <xf numFmtId="167" fontId="19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33" borderId="1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textRotation="90" wrapText="1"/>
    </xf>
    <xf numFmtId="0" fontId="10" fillId="0" borderId="33" xfId="0" applyNumberFormat="1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0" fontId="12" fillId="33" borderId="15" xfId="0" applyNumberFormat="1" applyFont="1" applyFill="1" applyBorder="1" applyAlignment="1">
      <alignment horizontal="center"/>
    </xf>
    <xf numFmtId="170" fontId="12" fillId="33" borderId="17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40" xfId="0" applyNumberFormat="1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33" borderId="15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66" fontId="11" fillId="33" borderId="16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64" fontId="14" fillId="35" borderId="21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0" fontId="14" fillId="35" borderId="21" xfId="0" applyFont="1" applyFill="1" applyBorder="1" applyAlignment="1">
      <alignment horizontal="center"/>
    </xf>
    <xf numFmtId="164" fontId="17" fillId="0" borderId="41" xfId="0" applyNumberFormat="1" applyFont="1" applyFill="1" applyBorder="1" applyAlignment="1">
      <alignment horizontal="center"/>
    </xf>
    <xf numFmtId="164" fontId="17" fillId="0" borderId="42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5" borderId="3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6" fillId="35" borderId="15" xfId="0" applyNumberFormat="1" applyFont="1" applyFill="1" applyBorder="1" applyAlignment="1">
      <alignment horizontal="center"/>
    </xf>
    <xf numFmtId="0" fontId="6" fillId="35" borderId="16" xfId="0" applyNumberFormat="1" applyFont="1" applyFill="1" applyBorder="1" applyAlignment="1">
      <alignment horizontal="center"/>
    </xf>
    <xf numFmtId="0" fontId="6" fillId="35" borderId="17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2" fontId="19" fillId="0" borderId="12" xfId="0" applyNumberFormat="1" applyFont="1" applyFill="1" applyBorder="1" applyAlignment="1">
      <alignment/>
    </xf>
    <xf numFmtId="172" fontId="54" fillId="35" borderId="0" xfId="0" applyNumberFormat="1" applyFont="1" applyFill="1" applyBorder="1" applyAlignment="1">
      <alignment horizontal="right"/>
    </xf>
    <xf numFmtId="42" fontId="19" fillId="0" borderId="30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5" fillId="35" borderId="15" xfId="0" applyFont="1" applyFill="1" applyBorder="1" applyAlignment="1">
      <alignment horizontal="center"/>
    </xf>
    <xf numFmtId="0" fontId="55" fillId="35" borderId="16" xfId="0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/>
    </xf>
    <xf numFmtId="166" fontId="5" fillId="33" borderId="16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0" fillId="35" borderId="13" xfId="0" applyFill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19" fillId="0" borderId="21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4" fontId="2" fillId="33" borderId="21" xfId="0" applyNumberFormat="1" applyFont="1" applyFill="1" applyBorder="1" applyAlignment="1">
      <alignment horizontal="right"/>
    </xf>
    <xf numFmtId="164" fontId="2" fillId="33" borderId="26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center"/>
    </xf>
    <xf numFmtId="164" fontId="5" fillId="33" borderId="25" xfId="0" applyNumberFormat="1" applyFont="1" applyFill="1" applyBorder="1" applyAlignment="1">
      <alignment horizontal="center"/>
    </xf>
    <xf numFmtId="164" fontId="56" fillId="33" borderId="28" xfId="0" applyNumberFormat="1" applyFont="1" applyFill="1" applyBorder="1" applyAlignment="1">
      <alignment horizontal="center"/>
    </xf>
    <xf numFmtId="164" fontId="56" fillId="33" borderId="25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2" fillId="33" borderId="25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>
      <alignment horizontal="right"/>
    </xf>
    <xf numFmtId="164" fontId="19" fillId="0" borderId="30" xfId="0" applyNumberFormat="1" applyFont="1" applyBorder="1" applyAlignment="1">
      <alignment horizontal="center"/>
    </xf>
    <xf numFmtId="0" fontId="5" fillId="33" borderId="36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B14" sqref="B14:O16"/>
    </sheetView>
  </sheetViews>
  <sheetFormatPr defaultColWidth="9.00390625" defaultRowHeight="14.25"/>
  <cols>
    <col min="1" max="1" width="6.375" style="0" customWidth="1"/>
    <col min="2" max="2" width="7.25390625" style="0" customWidth="1"/>
    <col min="3" max="3" width="6.875" style="0" customWidth="1"/>
    <col min="4" max="4" width="6.625" style="0" customWidth="1"/>
    <col min="5" max="5" width="6.375" style="0" bestFit="1" customWidth="1"/>
    <col min="6" max="6" width="6.75390625" style="0" customWidth="1"/>
    <col min="7" max="7" width="6.875" style="0" customWidth="1"/>
    <col min="8" max="8" width="3.25390625" style="0" customWidth="1"/>
    <col min="9" max="9" width="6.125" style="0" customWidth="1"/>
    <col min="10" max="10" width="8.125" style="0" customWidth="1"/>
    <col min="11" max="11" width="3.00390625" style="0" customWidth="1"/>
    <col min="12" max="12" width="9.25390625" style="0" customWidth="1"/>
    <col min="13" max="13" width="2.75390625" style="0" customWidth="1"/>
    <col min="14" max="14" width="10.125" style="0" customWidth="1"/>
    <col min="15" max="15" width="7.125" style="0" customWidth="1"/>
  </cols>
  <sheetData>
    <row r="1" spans="1:15" ht="14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">
        <v>61</v>
      </c>
      <c r="O1" s="78"/>
    </row>
    <row r="2" spans="1:15" ht="14.25">
      <c r="A2" s="172" t="s">
        <v>1</v>
      </c>
      <c r="B2" s="172"/>
      <c r="C2" s="172"/>
      <c r="D2" s="172"/>
      <c r="E2" s="172"/>
      <c r="F2" s="173"/>
      <c r="G2" s="182" t="s">
        <v>6</v>
      </c>
      <c r="H2" s="183"/>
      <c r="I2" s="183"/>
      <c r="J2" s="183"/>
      <c r="K2" s="183"/>
      <c r="L2" s="183"/>
      <c r="M2" s="184"/>
      <c r="N2" s="185"/>
      <c r="O2" s="186"/>
    </row>
    <row r="3" spans="1:15" ht="14.25">
      <c r="A3" s="172" t="s">
        <v>2</v>
      </c>
      <c r="B3" s="172"/>
      <c r="C3" s="172"/>
      <c r="D3" s="172"/>
      <c r="E3" s="172"/>
      <c r="F3" s="173"/>
      <c r="G3" s="79"/>
      <c r="H3" s="80"/>
      <c r="I3" s="80"/>
      <c r="J3" s="80"/>
      <c r="K3" s="81"/>
      <c r="L3" s="80"/>
      <c r="M3" s="80"/>
      <c r="N3" s="80"/>
      <c r="O3" s="81"/>
    </row>
    <row r="4" spans="1:15" ht="14.25">
      <c r="A4" s="172" t="s">
        <v>3</v>
      </c>
      <c r="B4" s="172"/>
      <c r="C4" s="172"/>
      <c r="D4" s="172"/>
      <c r="E4" s="172"/>
      <c r="F4" s="173"/>
      <c r="G4" s="189" t="s">
        <v>57</v>
      </c>
      <c r="H4" s="190"/>
      <c r="I4" s="190"/>
      <c r="J4" s="190"/>
      <c r="K4" s="191"/>
      <c r="L4" s="192"/>
      <c r="M4" s="193"/>
      <c r="N4" s="82"/>
      <c r="O4" s="83"/>
    </row>
    <row r="5" spans="1:15" ht="14.25">
      <c r="A5" s="203" t="s">
        <v>4</v>
      </c>
      <c r="B5" s="203"/>
      <c r="C5" s="203"/>
      <c r="D5" s="203"/>
      <c r="E5" s="203"/>
      <c r="F5" s="204"/>
      <c r="G5" s="182" t="s">
        <v>7</v>
      </c>
      <c r="H5" s="183"/>
      <c r="I5" s="183"/>
      <c r="J5" s="205" t="s">
        <v>8</v>
      </c>
      <c r="K5" s="206"/>
      <c r="L5" s="205" t="s">
        <v>9</v>
      </c>
      <c r="M5" s="206"/>
      <c r="N5" s="80" t="s">
        <v>10</v>
      </c>
      <c r="O5" s="81"/>
    </row>
    <row r="6" spans="1:15" ht="15">
      <c r="A6" s="203" t="s">
        <v>5</v>
      </c>
      <c r="B6" s="203"/>
      <c r="C6" s="203"/>
      <c r="D6" s="203"/>
      <c r="E6" s="203"/>
      <c r="F6" s="204"/>
      <c r="G6" s="225"/>
      <c r="H6" s="226"/>
      <c r="I6" s="226"/>
      <c r="J6" s="207"/>
      <c r="K6" s="208"/>
      <c r="L6" s="207"/>
      <c r="M6" s="208"/>
      <c r="N6" s="137">
        <f>ROUND((L6-J6)/365,4)</f>
        <v>0</v>
      </c>
      <c r="O6" s="83"/>
    </row>
    <row r="7" spans="1:15" ht="12.75" customHeight="1">
      <c r="A7" s="84"/>
      <c r="B7" s="85"/>
      <c r="C7" s="85"/>
      <c r="D7" s="85"/>
      <c r="E7" s="85"/>
      <c r="F7" s="85"/>
      <c r="G7" s="86"/>
      <c r="H7" s="86"/>
      <c r="I7" s="86"/>
      <c r="J7" s="86"/>
      <c r="K7" s="86"/>
      <c r="L7" s="86"/>
      <c r="M7" s="86"/>
      <c r="N7" s="86"/>
      <c r="O7" s="87"/>
    </row>
    <row r="8" spans="1:15" ht="15" customHeight="1">
      <c r="A8" s="194" t="s">
        <v>15</v>
      </c>
      <c r="B8" s="79" t="s">
        <v>11</v>
      </c>
      <c r="C8" s="80"/>
      <c r="D8" s="80"/>
      <c r="E8" s="80"/>
      <c r="F8" s="80"/>
      <c r="G8" s="80"/>
      <c r="H8" s="80"/>
      <c r="I8" s="205" t="s">
        <v>12</v>
      </c>
      <c r="J8" s="180"/>
      <c r="K8" s="206"/>
      <c r="L8" s="205" t="s">
        <v>13</v>
      </c>
      <c r="M8" s="180"/>
      <c r="N8" s="180"/>
      <c r="O8" s="206"/>
    </row>
    <row r="9" spans="1:18" ht="15" customHeight="1">
      <c r="A9" s="195"/>
      <c r="B9" s="200"/>
      <c r="C9" s="201"/>
      <c r="D9" s="201"/>
      <c r="E9" s="201"/>
      <c r="F9" s="201"/>
      <c r="G9" s="201"/>
      <c r="H9" s="202"/>
      <c r="I9" s="197"/>
      <c r="J9" s="198"/>
      <c r="K9" s="199"/>
      <c r="L9" s="200"/>
      <c r="M9" s="201"/>
      <c r="N9" s="201"/>
      <c r="O9" s="202"/>
      <c r="R9" t="s">
        <v>122</v>
      </c>
    </row>
    <row r="10" spans="1:15" ht="15" customHeight="1">
      <c r="A10" s="195"/>
      <c r="B10" s="88" t="s">
        <v>14</v>
      </c>
      <c r="C10" s="88"/>
      <c r="D10" s="88"/>
      <c r="E10" s="205" t="s">
        <v>11</v>
      </c>
      <c r="F10" s="219"/>
      <c r="G10" s="219"/>
      <c r="H10" s="220"/>
      <c r="I10" s="205" t="s">
        <v>12</v>
      </c>
      <c r="J10" s="180"/>
      <c r="K10" s="206"/>
      <c r="L10" s="205" t="s">
        <v>56</v>
      </c>
      <c r="M10" s="180"/>
      <c r="N10" s="180"/>
      <c r="O10" s="206"/>
    </row>
    <row r="11" spans="1:15" ht="20.25" customHeight="1">
      <c r="A11" s="196"/>
      <c r="B11" s="214"/>
      <c r="C11" s="215"/>
      <c r="D11" s="215"/>
      <c r="E11" s="215"/>
      <c r="F11" s="215"/>
      <c r="G11" s="215"/>
      <c r="H11" s="216"/>
      <c r="I11" s="221"/>
      <c r="J11" s="222"/>
      <c r="K11" s="223"/>
      <c r="L11" s="200"/>
      <c r="M11" s="198"/>
      <c r="N11" s="198"/>
      <c r="O11" s="199"/>
    </row>
    <row r="12" spans="1:15" ht="12.75" customHeight="1">
      <c r="A12" s="89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</row>
    <row r="13" spans="1:15" ht="14.25" customHeight="1">
      <c r="A13" s="211" t="s">
        <v>17</v>
      </c>
      <c r="B13" s="80" t="s">
        <v>16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</row>
    <row r="14" spans="1:15" ht="13.5" customHeight="1">
      <c r="A14" s="212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</row>
    <row r="15" spans="1:15" ht="14.25">
      <c r="A15" s="212"/>
      <c r="B15" s="17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9"/>
    </row>
    <row r="16" spans="1:17" ht="14.25">
      <c r="A16" s="212"/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9"/>
      <c r="Q16" s="134"/>
    </row>
    <row r="17" spans="1:15" ht="14.25">
      <c r="A17" s="212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1:15" ht="14.25">
      <c r="A18" s="213"/>
      <c r="B18" s="224" t="s">
        <v>58</v>
      </c>
      <c r="C18" s="218"/>
      <c r="D18" s="92"/>
      <c r="E18" s="82"/>
      <c r="F18" s="218" t="s">
        <v>59</v>
      </c>
      <c r="G18" s="218"/>
      <c r="H18" s="217"/>
      <c r="I18" s="193"/>
      <c r="J18" s="218" t="s">
        <v>60</v>
      </c>
      <c r="K18" s="218"/>
      <c r="L18" s="218"/>
      <c r="M18" s="218"/>
      <c r="N18" s="218"/>
      <c r="O18" s="138" t="str">
        <f>IF(D18&gt;0,(D18+H18)/(2*D18),"0")</f>
        <v>0</v>
      </c>
    </row>
    <row r="19" spans="1:15" ht="14.25">
      <c r="A19" s="135"/>
      <c r="B19" s="112"/>
      <c r="C19" s="112"/>
      <c r="D19" s="112"/>
      <c r="E19" s="180" t="s">
        <v>123</v>
      </c>
      <c r="F19" s="181"/>
      <c r="G19" s="181"/>
      <c r="H19" s="181"/>
      <c r="I19" s="181"/>
      <c r="J19" s="181"/>
      <c r="K19" s="181"/>
      <c r="L19" s="181"/>
      <c r="M19" s="112"/>
      <c r="N19" s="112"/>
      <c r="O19" s="139"/>
    </row>
    <row r="20" spans="1:15" ht="14.25">
      <c r="A20" s="187" t="s">
        <v>26</v>
      </c>
      <c r="B20" s="236" t="s">
        <v>62</v>
      </c>
      <c r="C20" s="236"/>
      <c r="D20" s="236"/>
      <c r="E20" s="236"/>
      <c r="F20" s="236"/>
      <c r="G20" s="236"/>
      <c r="H20" s="236"/>
      <c r="I20" s="236"/>
      <c r="J20" s="93"/>
      <c r="K20" s="88" t="s">
        <v>25</v>
      </c>
      <c r="L20" s="88"/>
      <c r="M20" s="88"/>
      <c r="N20" s="88"/>
      <c r="O20" s="94"/>
    </row>
    <row r="21" spans="1:15" ht="14.25">
      <c r="A21" s="187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1:15" ht="14.25">
      <c r="A22" s="187"/>
      <c r="B22" s="80" t="s">
        <v>18</v>
      </c>
      <c r="C22" s="80"/>
      <c r="D22" s="80"/>
      <c r="E22" s="80"/>
      <c r="F22" s="80"/>
      <c r="G22" s="80"/>
      <c r="H22" s="81"/>
      <c r="I22" s="80"/>
      <c r="J22" s="80" t="s">
        <v>46</v>
      </c>
      <c r="K22" s="80"/>
      <c r="L22" s="80"/>
      <c r="M22" s="80"/>
      <c r="N22" s="80"/>
      <c r="O22" s="81"/>
    </row>
    <row r="23" spans="1:15" ht="14.25">
      <c r="A23" s="187"/>
      <c r="B23" s="90"/>
      <c r="C23" s="90"/>
      <c r="D23" s="90"/>
      <c r="E23" s="90"/>
      <c r="F23" s="90"/>
      <c r="G23" s="90"/>
      <c r="H23" s="91"/>
      <c r="I23" s="90"/>
      <c r="J23" s="90"/>
      <c r="K23" s="90"/>
      <c r="L23" s="90"/>
      <c r="M23" s="90"/>
      <c r="N23" s="90"/>
      <c r="O23" s="91"/>
    </row>
    <row r="24" spans="1:15" ht="14.25">
      <c r="A24" s="187"/>
      <c r="B24" s="237" t="s">
        <v>19</v>
      </c>
      <c r="C24" s="237"/>
      <c r="D24" s="237"/>
      <c r="E24" s="96"/>
      <c r="F24" s="90"/>
      <c r="G24" s="90"/>
      <c r="H24" s="91"/>
      <c r="I24" s="90"/>
      <c r="J24" s="237" t="s">
        <v>21</v>
      </c>
      <c r="K24" s="237"/>
      <c r="L24" s="237"/>
      <c r="M24" s="237"/>
      <c r="N24" s="95"/>
      <c r="O24" s="91"/>
    </row>
    <row r="25" spans="1:15" ht="14.25">
      <c r="A25" s="187"/>
      <c r="B25" s="237" t="s">
        <v>20</v>
      </c>
      <c r="C25" s="237"/>
      <c r="D25" s="237"/>
      <c r="E25" s="96"/>
      <c r="F25" s="90"/>
      <c r="G25" s="90"/>
      <c r="H25" s="91"/>
      <c r="I25" s="90"/>
      <c r="J25" s="237" t="s">
        <v>22</v>
      </c>
      <c r="K25" s="237"/>
      <c r="L25" s="237"/>
      <c r="M25" s="237"/>
      <c r="N25" s="95"/>
      <c r="O25" s="91"/>
    </row>
    <row r="26" spans="1:15" ht="14.25">
      <c r="A26" s="187"/>
      <c r="B26" s="237" t="s">
        <v>55</v>
      </c>
      <c r="C26" s="237"/>
      <c r="D26" s="237"/>
      <c r="E26" s="154" t="str">
        <f>IF(E24&gt;0,E25/E24,"0")</f>
        <v>0</v>
      </c>
      <c r="F26" s="90"/>
      <c r="G26" s="90"/>
      <c r="H26" s="91"/>
      <c r="I26" s="90"/>
      <c r="J26" s="237" t="s">
        <v>23</v>
      </c>
      <c r="K26" s="237"/>
      <c r="L26" s="237"/>
      <c r="M26" s="237"/>
      <c r="N26" s="97" t="str">
        <f>IF(N24=0," ",N24-N25)</f>
        <v> </v>
      </c>
      <c r="O26" s="91"/>
    </row>
    <row r="27" spans="1:15" ht="14.25">
      <c r="A27" s="187"/>
      <c r="B27" s="82"/>
      <c r="C27" s="82"/>
      <c r="D27" s="82"/>
      <c r="E27" s="82"/>
      <c r="F27" s="82"/>
      <c r="G27" s="82"/>
      <c r="H27" s="83"/>
      <c r="I27" s="82"/>
      <c r="J27" s="190" t="s">
        <v>24</v>
      </c>
      <c r="K27" s="190"/>
      <c r="L27" s="190"/>
      <c r="M27" s="190"/>
      <c r="N27" s="136" t="str">
        <f>IF(N24=0," ",N26/N24)</f>
        <v> </v>
      </c>
      <c r="O27" s="83"/>
    </row>
    <row r="28" spans="1:15" ht="14.25">
      <c r="A28" s="187"/>
      <c r="B28" s="79" t="s">
        <v>47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</row>
    <row r="29" spans="1:15" ht="14.25" customHeight="1">
      <c r="A29" s="187"/>
      <c r="B29" s="240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9"/>
    </row>
    <row r="30" spans="1:15" ht="14.25" customHeight="1">
      <c r="A30" s="187"/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ht="14.25" customHeight="1">
      <c r="A31" s="188"/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3"/>
    </row>
    <row r="32" spans="1:16" ht="14.25">
      <c r="A32" s="205" t="s">
        <v>27</v>
      </c>
      <c r="B32" s="180"/>
      <c r="C32" s="180"/>
      <c r="D32" s="180"/>
      <c r="E32" s="180"/>
      <c r="F32" s="180"/>
      <c r="G32" s="180"/>
      <c r="H32" s="81"/>
      <c r="I32" s="238" t="s">
        <v>124</v>
      </c>
      <c r="J32" s="239"/>
      <c r="K32" s="239"/>
      <c r="L32" s="239"/>
      <c r="M32" s="239"/>
      <c r="N32" s="239"/>
      <c r="O32" s="81"/>
      <c r="P32" s="1"/>
    </row>
    <row r="33" spans="1:16" ht="14.25">
      <c r="A33" s="98"/>
      <c r="B33" s="90"/>
      <c r="C33" s="100" t="s">
        <v>28</v>
      </c>
      <c r="D33" s="100" t="s">
        <v>29</v>
      </c>
      <c r="E33" s="100" t="s">
        <v>30</v>
      </c>
      <c r="F33" s="100" t="s">
        <v>31</v>
      </c>
      <c r="G33" s="100" t="s">
        <v>32</v>
      </c>
      <c r="H33" s="91"/>
      <c r="I33" s="101" t="s">
        <v>51</v>
      </c>
      <c r="J33" s="100" t="s">
        <v>52</v>
      </c>
      <c r="K33" s="100"/>
      <c r="L33" s="100" t="s">
        <v>53</v>
      </c>
      <c r="M33" s="100"/>
      <c r="N33" s="100" t="s">
        <v>54</v>
      </c>
      <c r="O33" s="91"/>
      <c r="P33" s="1"/>
    </row>
    <row r="34" spans="1:16" ht="14.25">
      <c r="A34" s="98" t="s">
        <v>33</v>
      </c>
      <c r="B34" s="90"/>
      <c r="C34" s="127"/>
      <c r="D34" s="127"/>
      <c r="E34" s="140">
        <f>+C34+D34</f>
        <v>0</v>
      </c>
      <c r="F34" s="127"/>
      <c r="G34" s="141">
        <f>+E34+F34</f>
        <v>0</v>
      </c>
      <c r="H34" s="91"/>
      <c r="I34" s="100" t="s">
        <v>37</v>
      </c>
      <c r="J34" s="146"/>
      <c r="K34" s="102" t="s">
        <v>42</v>
      </c>
      <c r="L34" s="132"/>
      <c r="M34" s="103" t="s">
        <v>43</v>
      </c>
      <c r="N34" s="149">
        <f>+J34*L34</f>
        <v>0</v>
      </c>
      <c r="O34" s="91"/>
      <c r="P34" s="1"/>
    </row>
    <row r="35" spans="1:16" ht="14.25">
      <c r="A35" s="98" t="s">
        <v>34</v>
      </c>
      <c r="B35" s="90"/>
      <c r="C35" s="128"/>
      <c r="D35" s="128"/>
      <c r="E35" s="145">
        <f>+C35+D35</f>
        <v>0</v>
      </c>
      <c r="F35" s="128"/>
      <c r="G35" s="142">
        <f>+E35+F35</f>
        <v>0</v>
      </c>
      <c r="H35" s="91"/>
      <c r="I35" s="100" t="s">
        <v>38</v>
      </c>
      <c r="J35" s="146"/>
      <c r="K35" s="102" t="s">
        <v>42</v>
      </c>
      <c r="L35" s="132"/>
      <c r="M35" s="103" t="s">
        <v>43</v>
      </c>
      <c r="N35" s="149">
        <f>+J35*L35</f>
        <v>0</v>
      </c>
      <c r="O35" s="91"/>
      <c r="P35" s="1"/>
    </row>
    <row r="36" spans="1:16" ht="15" thickBot="1">
      <c r="A36" s="98" t="s">
        <v>35</v>
      </c>
      <c r="B36" s="90"/>
      <c r="C36" s="144">
        <f>G35*C34</f>
        <v>0</v>
      </c>
      <c r="D36" s="143">
        <f>G35*D34</f>
        <v>0</v>
      </c>
      <c r="E36" s="144">
        <f>G35*E34</f>
        <v>0</v>
      </c>
      <c r="F36" s="144">
        <f>G35*F34</f>
        <v>0</v>
      </c>
      <c r="G36" s="143">
        <f>+E36+F36</f>
        <v>0</v>
      </c>
      <c r="H36" s="91"/>
      <c r="I36" s="100" t="s">
        <v>30</v>
      </c>
      <c r="J36" s="146"/>
      <c r="K36" s="102" t="s">
        <v>42</v>
      </c>
      <c r="L36" s="132"/>
      <c r="M36" s="103" t="s">
        <v>43</v>
      </c>
      <c r="N36" s="149">
        <f>+J36*L36</f>
        <v>0</v>
      </c>
      <c r="O36" s="91"/>
      <c r="P36" s="1"/>
    </row>
    <row r="37" spans="1:16" ht="15.75" thickBot="1" thickTop="1">
      <c r="A37" s="98" t="s">
        <v>48</v>
      </c>
      <c r="B37" s="90"/>
      <c r="C37" s="129">
        <f>C35-C36</f>
        <v>0</v>
      </c>
      <c r="D37" s="129">
        <f>+D35-D36</f>
        <v>0</v>
      </c>
      <c r="E37" s="129">
        <f>+E35-E36</f>
        <v>0</v>
      </c>
      <c r="F37" s="129">
        <f>+F35-F36</f>
        <v>0</v>
      </c>
      <c r="G37" s="129">
        <f>+G35-G36</f>
        <v>0</v>
      </c>
      <c r="H37" s="91"/>
      <c r="I37" s="104" t="s">
        <v>31</v>
      </c>
      <c r="J37" s="147"/>
      <c r="K37" s="105" t="s">
        <v>42</v>
      </c>
      <c r="L37" s="133"/>
      <c r="M37" s="106" t="s">
        <v>43</v>
      </c>
      <c r="N37" s="150">
        <f>+J37*L37</f>
        <v>0</v>
      </c>
      <c r="O37" s="91"/>
      <c r="P37" s="1"/>
    </row>
    <row r="38" spans="1:16" ht="15" thickTop="1">
      <c r="A38" s="98" t="s">
        <v>36</v>
      </c>
      <c r="B38" s="90"/>
      <c r="C38" s="146"/>
      <c r="D38" s="146"/>
      <c r="E38" s="146"/>
      <c r="F38" s="90"/>
      <c r="G38" s="90"/>
      <c r="H38" s="91"/>
      <c r="I38" s="107" t="s">
        <v>32</v>
      </c>
      <c r="J38" s="152">
        <f>J34+J35+J36+J37</f>
        <v>0</v>
      </c>
      <c r="K38" s="108"/>
      <c r="L38" s="130"/>
      <c r="M38" s="109"/>
      <c r="N38" s="151">
        <f>SUM(N34:N37)</f>
        <v>0</v>
      </c>
      <c r="O38" s="91"/>
      <c r="P38" s="1"/>
    </row>
    <row r="39" spans="1:16" ht="14.25">
      <c r="A39" s="110"/>
      <c r="B39" s="82"/>
      <c r="C39" s="82"/>
      <c r="D39" s="82"/>
      <c r="E39" s="82"/>
      <c r="F39" s="82"/>
      <c r="G39" s="82"/>
      <c r="H39" s="82"/>
      <c r="I39" s="111" t="s">
        <v>39</v>
      </c>
      <c r="J39" s="82"/>
      <c r="K39" s="82"/>
      <c r="L39" s="82"/>
      <c r="M39" s="82"/>
      <c r="N39" s="111"/>
      <c r="O39" s="148" t="str">
        <f>IF(J38&gt;0,N38/J38,"0")</f>
        <v>0</v>
      </c>
      <c r="P39" s="1"/>
    </row>
    <row r="40" spans="1:15" ht="12.75" customHeight="1">
      <c r="A40" s="99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5" ht="14.25" customHeight="1">
      <c r="A41" s="194" t="s">
        <v>4</v>
      </c>
      <c r="B41" s="80" t="s">
        <v>40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</row>
    <row r="42" spans="1:15" ht="14.25">
      <c r="A42" s="209"/>
      <c r="B42" s="90"/>
      <c r="C42" s="90" t="s">
        <v>41</v>
      </c>
      <c r="D42" s="112" t="s">
        <v>42</v>
      </c>
      <c r="E42" s="76" t="s">
        <v>63</v>
      </c>
      <c r="F42" s="112" t="s">
        <v>42</v>
      </c>
      <c r="G42" s="90" t="s">
        <v>64</v>
      </c>
      <c r="H42" s="90"/>
      <c r="I42" s="90"/>
      <c r="J42" s="90"/>
      <c r="K42" s="235"/>
      <c r="L42" s="235"/>
      <c r="M42" s="113"/>
      <c r="N42" s="114"/>
      <c r="O42" s="91"/>
    </row>
    <row r="43" spans="1:15" ht="14.25">
      <c r="A43" s="209"/>
      <c r="B43" s="90"/>
      <c r="C43" s="153" t="str">
        <f>IF(N6&gt;0,+G35/N6,"0")</f>
        <v>0</v>
      </c>
      <c r="D43" s="112" t="s">
        <v>42</v>
      </c>
      <c r="E43" s="154" t="str">
        <f>+O18</f>
        <v>0</v>
      </c>
      <c r="F43" s="112" t="s">
        <v>42</v>
      </c>
      <c r="G43" s="229"/>
      <c r="H43" s="229"/>
      <c r="I43" s="229"/>
      <c r="J43" s="90"/>
      <c r="K43" s="113" t="s">
        <v>43</v>
      </c>
      <c r="L43" s="230">
        <f>C43*E43*G43</f>
        <v>0</v>
      </c>
      <c r="M43" s="231"/>
      <c r="N43" s="90"/>
      <c r="O43" s="91"/>
    </row>
    <row r="44" spans="1:15" ht="14.25">
      <c r="A44" s="209"/>
      <c r="B44" s="115" t="s">
        <v>44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16"/>
      <c r="O44" s="118"/>
    </row>
    <row r="45" spans="1:15" ht="14.25">
      <c r="A45" s="209"/>
      <c r="B45" s="98"/>
      <c r="C45" s="90" t="s">
        <v>41</v>
      </c>
      <c r="D45" s="112" t="s">
        <v>42</v>
      </c>
      <c r="E45" s="90" t="s">
        <v>63</v>
      </c>
      <c r="F45" s="112" t="s">
        <v>42</v>
      </c>
      <c r="G45" s="90" t="s">
        <v>65</v>
      </c>
      <c r="H45" s="119"/>
      <c r="I45" s="90" t="s">
        <v>66</v>
      </c>
      <c r="J45" s="90"/>
      <c r="K45" s="120"/>
      <c r="L45" s="121"/>
      <c r="M45" s="113"/>
      <c r="N45" s="114"/>
      <c r="O45" s="91"/>
    </row>
    <row r="46" spans="1:15" ht="14.25">
      <c r="A46" s="209"/>
      <c r="B46" s="122"/>
      <c r="C46" s="155" t="str">
        <f>C43</f>
        <v>0</v>
      </c>
      <c r="D46" s="123" t="s">
        <v>42</v>
      </c>
      <c r="E46" s="156" t="str">
        <f>+O18</f>
        <v>0</v>
      </c>
      <c r="F46" s="123" t="s">
        <v>42</v>
      </c>
      <c r="G46" s="157" t="str">
        <f>IF(E24&gt;0,1-(E25/E24),"0")</f>
        <v>0</v>
      </c>
      <c r="H46" s="123" t="s">
        <v>42</v>
      </c>
      <c r="I46" s="229"/>
      <c r="J46" s="232"/>
      <c r="K46" s="124" t="s">
        <v>43</v>
      </c>
      <c r="L46" s="160">
        <f>+C46*E46*G46*I46</f>
        <v>0</v>
      </c>
      <c r="M46" s="160"/>
      <c r="N46" s="125"/>
      <c r="O46" s="126"/>
    </row>
    <row r="47" spans="1:15" ht="14.25">
      <c r="A47" s="210"/>
      <c r="B47" s="82"/>
      <c r="C47" s="82"/>
      <c r="D47" s="82" t="s">
        <v>45</v>
      </c>
      <c r="E47" s="82"/>
      <c r="F47" s="82"/>
      <c r="G47" s="82"/>
      <c r="H47" s="82"/>
      <c r="I47" s="82"/>
      <c r="J47" s="82"/>
      <c r="K47" s="113" t="s">
        <v>43</v>
      </c>
      <c r="L47" s="158">
        <f>+L43-L46</f>
        <v>0</v>
      </c>
      <c r="M47" s="159"/>
      <c r="N47" s="233"/>
      <c r="O47" s="234"/>
    </row>
    <row r="48" spans="1:15" ht="14.2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</row>
    <row r="49" spans="1:15" ht="14.25">
      <c r="A49" s="98"/>
      <c r="B49" s="90"/>
      <c r="C49" s="90"/>
      <c r="D49" s="90"/>
      <c r="E49" s="90"/>
      <c r="F49" s="90"/>
      <c r="G49" s="90" t="s">
        <v>49</v>
      </c>
      <c r="H49" s="90"/>
      <c r="I49" s="90"/>
      <c r="J49" s="90"/>
      <c r="K49" s="90"/>
      <c r="L49" s="228"/>
      <c r="M49" s="228"/>
      <c r="N49" s="228"/>
      <c r="O49" s="91"/>
    </row>
    <row r="50" spans="1:15" ht="14.25">
      <c r="A50" s="9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</row>
    <row r="51" spans="1:15" ht="14.25">
      <c r="A51" s="110"/>
      <c r="B51" s="82"/>
      <c r="C51" s="82"/>
      <c r="D51" s="82"/>
      <c r="E51" s="82"/>
      <c r="F51" s="82"/>
      <c r="G51" s="82" t="s">
        <v>50</v>
      </c>
      <c r="H51" s="82"/>
      <c r="I51" s="82"/>
      <c r="J51" s="82"/>
      <c r="K51" s="82"/>
      <c r="L51" s="227"/>
      <c r="M51" s="227"/>
      <c r="N51" s="227"/>
      <c r="O51" s="83"/>
    </row>
  </sheetData>
  <sheetProtection/>
  <mergeCells count="53">
    <mergeCell ref="K42:L42"/>
    <mergeCell ref="B20:I20"/>
    <mergeCell ref="B25:D25"/>
    <mergeCell ref="B26:D26"/>
    <mergeCell ref="J26:M26"/>
    <mergeCell ref="J24:M24"/>
    <mergeCell ref="J25:M25"/>
    <mergeCell ref="J27:M27"/>
    <mergeCell ref="A32:G32"/>
    <mergeCell ref="I32:N32"/>
    <mergeCell ref="B24:D24"/>
    <mergeCell ref="B29:O31"/>
    <mergeCell ref="L51:N51"/>
    <mergeCell ref="L49:N49"/>
    <mergeCell ref="G43:I43"/>
    <mergeCell ref="L43:M43"/>
    <mergeCell ref="I46:J46"/>
    <mergeCell ref="N47:O47"/>
    <mergeCell ref="A41:A47"/>
    <mergeCell ref="A6:F6"/>
    <mergeCell ref="L9:O9"/>
    <mergeCell ref="A13:A18"/>
    <mergeCell ref="B11:H11"/>
    <mergeCell ref="H18:I18"/>
    <mergeCell ref="J18:N18"/>
    <mergeCell ref="F18:G18"/>
    <mergeCell ref="E10:H10"/>
    <mergeCell ref="I11:K11"/>
    <mergeCell ref="I8:K8"/>
    <mergeCell ref="I10:K10"/>
    <mergeCell ref="L8:O8"/>
    <mergeCell ref="B18:C18"/>
    <mergeCell ref="G5:I6"/>
    <mergeCell ref="J5:K5"/>
    <mergeCell ref="A20:A31"/>
    <mergeCell ref="G4:K4"/>
    <mergeCell ref="L4:M4"/>
    <mergeCell ref="A8:A11"/>
    <mergeCell ref="I9:K9"/>
    <mergeCell ref="B9:H9"/>
    <mergeCell ref="L11:O11"/>
    <mergeCell ref="A5:F5"/>
    <mergeCell ref="L5:M5"/>
    <mergeCell ref="L6:M6"/>
    <mergeCell ref="J6:K6"/>
    <mergeCell ref="L10:O10"/>
    <mergeCell ref="A3:F3"/>
    <mergeCell ref="B14:O16"/>
    <mergeCell ref="E19:L19"/>
    <mergeCell ref="A2:F2"/>
    <mergeCell ref="G2:M2"/>
    <mergeCell ref="N2:O2"/>
    <mergeCell ref="A4:F4"/>
  </mergeCells>
  <printOptions horizontalCentered="1" verticalCentered="1"/>
  <pageMargins left="0.75" right="0.5" top="0.75" bottom="0.75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1">
      <selection activeCell="G15" sqref="G15:H15"/>
    </sheetView>
  </sheetViews>
  <sheetFormatPr defaultColWidth="9.00390625" defaultRowHeight="14.25"/>
  <cols>
    <col min="1" max="1" width="2.875" style="28" customWidth="1"/>
    <col min="2" max="2" width="2.875" style="0" customWidth="1"/>
    <col min="3" max="3" width="7.25390625" style="0" customWidth="1"/>
    <col min="4" max="4" width="6.875" style="0" customWidth="1"/>
    <col min="5" max="5" width="7.75390625" style="0" customWidth="1"/>
    <col min="6" max="6" width="6.125" style="0" customWidth="1"/>
    <col min="7" max="7" width="3.50390625" style="0" customWidth="1"/>
    <col min="8" max="8" width="8.875" style="0" customWidth="1"/>
    <col min="9" max="9" width="3.375" style="0" customWidth="1"/>
    <col min="10" max="10" width="3.625" style="0" customWidth="1"/>
    <col min="11" max="11" width="8.875" style="0" customWidth="1"/>
    <col min="12" max="12" width="5.00390625" style="0" customWidth="1"/>
    <col min="13" max="13" width="12.625" style="0" customWidth="1"/>
    <col min="14" max="14" width="2.75390625" style="0" customWidth="1"/>
    <col min="15" max="15" width="7.00390625" style="0" customWidth="1"/>
    <col min="16" max="16" width="12.875" style="0" customWidth="1"/>
    <col min="17" max="17" width="9.00390625" style="16" customWidth="1"/>
  </cols>
  <sheetData>
    <row r="1" spans="1:16" ht="15" customHeight="1">
      <c r="A1" s="63"/>
      <c r="B1" s="252" t="s">
        <v>127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4.25">
      <c r="A2" s="63"/>
      <c r="B2" s="3" t="s">
        <v>118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9.75" customHeight="1">
      <c r="A3" s="6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 customHeight="1">
      <c r="A4" s="63" t="s">
        <v>107</v>
      </c>
      <c r="B4" s="265" t="s">
        <v>15</v>
      </c>
      <c r="C4" s="253" t="s">
        <v>67</v>
      </c>
      <c r="D4" s="254"/>
      <c r="E4" s="254"/>
      <c r="F4" s="257"/>
      <c r="G4" s="258"/>
      <c r="H4" s="258"/>
      <c r="I4" s="259"/>
      <c r="J4" s="260" t="s">
        <v>1</v>
      </c>
      <c r="K4" s="261"/>
      <c r="L4" s="261"/>
      <c r="M4" s="261"/>
      <c r="N4" s="261"/>
      <c r="O4" s="261"/>
      <c r="P4" s="261"/>
    </row>
    <row r="5" spans="1:16" ht="14.25">
      <c r="A5" s="63"/>
      <c r="B5" s="266"/>
      <c r="C5" s="7"/>
      <c r="D5" s="8"/>
      <c r="E5" s="8"/>
      <c r="F5" s="8"/>
      <c r="G5" s="8"/>
      <c r="H5" s="8"/>
      <c r="I5" s="30"/>
      <c r="J5" s="260" t="s">
        <v>2</v>
      </c>
      <c r="K5" s="261"/>
      <c r="L5" s="261"/>
      <c r="M5" s="261"/>
      <c r="N5" s="261"/>
      <c r="O5" s="261"/>
      <c r="P5" s="261"/>
    </row>
    <row r="6" spans="1:16" ht="14.25">
      <c r="A6" s="63"/>
      <c r="B6" s="266"/>
      <c r="C6" s="44"/>
      <c r="D6" s="8" t="s">
        <v>68</v>
      </c>
      <c r="E6" s="8"/>
      <c r="F6" s="8"/>
      <c r="G6" s="8"/>
      <c r="H6" s="8"/>
      <c r="I6" s="30"/>
      <c r="J6" s="260" t="s">
        <v>3</v>
      </c>
      <c r="K6" s="261"/>
      <c r="L6" s="261"/>
      <c r="M6" s="261"/>
      <c r="N6" s="261"/>
      <c r="O6" s="261"/>
      <c r="P6" s="261"/>
    </row>
    <row r="7" spans="1:16" ht="14.25">
      <c r="A7" s="63"/>
      <c r="B7" s="266"/>
      <c r="C7" s="44"/>
      <c r="D7" s="8" t="s">
        <v>69</v>
      </c>
      <c r="E7" s="24" t="s">
        <v>71</v>
      </c>
      <c r="F7" s="256"/>
      <c r="G7" s="256"/>
      <c r="H7" s="256"/>
      <c r="I7" s="9"/>
      <c r="J7" s="8"/>
      <c r="K7" s="8"/>
      <c r="L7" s="8"/>
      <c r="M7" s="8"/>
      <c r="N7" s="8"/>
      <c r="O7" s="3"/>
      <c r="P7" s="3"/>
    </row>
    <row r="8" spans="1:16" ht="14.25">
      <c r="A8" s="63"/>
      <c r="B8" s="266"/>
      <c r="C8" s="44"/>
      <c r="D8" s="8" t="s">
        <v>70</v>
      </c>
      <c r="E8" s="8"/>
      <c r="F8" s="8"/>
      <c r="G8" s="8"/>
      <c r="H8" s="8"/>
      <c r="I8" s="30"/>
      <c r="J8" s="250" t="s">
        <v>72</v>
      </c>
      <c r="K8" s="251"/>
      <c r="L8" s="251"/>
      <c r="M8" s="251"/>
      <c r="N8" s="251"/>
      <c r="O8" s="251"/>
      <c r="P8" s="251"/>
    </row>
    <row r="9" spans="1:16" ht="14.25">
      <c r="A9" s="63"/>
      <c r="B9" s="266"/>
      <c r="C9" s="10"/>
      <c r="D9" s="11"/>
      <c r="E9" s="11"/>
      <c r="F9" s="11"/>
      <c r="G9" s="11"/>
      <c r="H9" s="11"/>
      <c r="I9" s="31"/>
      <c r="J9" s="271" t="s">
        <v>73</v>
      </c>
      <c r="K9" s="272"/>
      <c r="L9" s="272"/>
      <c r="M9" s="272"/>
      <c r="N9" s="272"/>
      <c r="O9" s="272"/>
      <c r="P9" s="272"/>
    </row>
    <row r="10" spans="1:16" ht="12.75" customHeight="1">
      <c r="A10" s="63"/>
      <c r="B10" s="266"/>
      <c r="C10" s="5" t="s">
        <v>11</v>
      </c>
      <c r="D10" s="5"/>
      <c r="E10" s="5"/>
      <c r="F10" s="5"/>
      <c r="G10" s="5"/>
      <c r="H10" s="5"/>
      <c r="I10" s="5"/>
      <c r="J10" s="253" t="s">
        <v>12</v>
      </c>
      <c r="K10" s="254"/>
      <c r="L10" s="255"/>
      <c r="M10" s="253" t="s">
        <v>13</v>
      </c>
      <c r="N10" s="254"/>
      <c r="O10" s="254"/>
      <c r="P10" s="255"/>
    </row>
    <row r="11" spans="1:16" ht="15" customHeight="1">
      <c r="A11" s="63"/>
      <c r="B11" s="266"/>
      <c r="C11" s="282"/>
      <c r="D11" s="283"/>
      <c r="E11" s="283"/>
      <c r="F11" s="283"/>
      <c r="G11" s="283"/>
      <c r="H11" s="283"/>
      <c r="I11" s="284"/>
      <c r="J11" s="247"/>
      <c r="K11" s="248"/>
      <c r="L11" s="249"/>
      <c r="M11" s="247"/>
      <c r="N11" s="248"/>
      <c r="O11" s="248"/>
      <c r="P11" s="249"/>
    </row>
    <row r="12" spans="1:16" ht="15" customHeight="1">
      <c r="A12" s="63"/>
      <c r="B12" s="266"/>
      <c r="C12" s="26" t="s">
        <v>14</v>
      </c>
      <c r="D12" s="26"/>
      <c r="E12" s="26"/>
      <c r="F12" s="277" t="s">
        <v>11</v>
      </c>
      <c r="G12" s="278"/>
      <c r="H12" s="278"/>
      <c r="I12" s="279"/>
      <c r="J12" s="277" t="s">
        <v>12</v>
      </c>
      <c r="K12" s="278"/>
      <c r="L12" s="279"/>
      <c r="M12" s="277" t="s">
        <v>56</v>
      </c>
      <c r="N12" s="278"/>
      <c r="O12" s="278"/>
      <c r="P12" s="279"/>
    </row>
    <row r="13" spans="1:16" ht="15" customHeight="1">
      <c r="A13" s="63"/>
      <c r="B13" s="267"/>
      <c r="C13" s="244"/>
      <c r="D13" s="245"/>
      <c r="E13" s="246"/>
      <c r="F13" s="268"/>
      <c r="G13" s="269"/>
      <c r="H13" s="269"/>
      <c r="I13" s="270"/>
      <c r="J13" s="247"/>
      <c r="K13" s="248"/>
      <c r="L13" s="249"/>
      <c r="M13" s="247"/>
      <c r="N13" s="248"/>
      <c r="O13" s="248"/>
      <c r="P13" s="249"/>
    </row>
    <row r="14" spans="1:16" ht="9.75" customHeight="1">
      <c r="A14" s="63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</row>
    <row r="15" spans="1:16" ht="24.75" customHeight="1">
      <c r="A15" s="63" t="s">
        <v>106</v>
      </c>
      <c r="B15" s="262" t="s">
        <v>78</v>
      </c>
      <c r="C15" s="67" t="s">
        <v>74</v>
      </c>
      <c r="D15" s="5"/>
      <c r="E15" s="5"/>
      <c r="F15" s="5"/>
      <c r="G15" s="273">
        <f>' TE 164a'!L47</f>
        <v>0</v>
      </c>
      <c r="H15" s="273"/>
      <c r="I15" s="68"/>
      <c r="J15" s="68"/>
      <c r="K15" s="68" t="s">
        <v>108</v>
      </c>
      <c r="L15" s="68"/>
      <c r="M15" s="68"/>
      <c r="N15" s="68"/>
      <c r="O15" s="68"/>
      <c r="P15" s="69"/>
    </row>
    <row r="16" spans="1:16" ht="24.75" customHeight="1">
      <c r="A16" s="63"/>
      <c r="B16" s="263"/>
      <c r="C16" s="26" t="s">
        <v>77</v>
      </c>
      <c r="D16" s="8"/>
      <c r="E16" s="8"/>
      <c r="F16" s="8"/>
      <c r="G16" s="274">
        <v>0</v>
      </c>
      <c r="H16" s="274"/>
      <c r="I16" s="8"/>
      <c r="J16" s="8"/>
      <c r="K16" s="8" t="s">
        <v>109</v>
      </c>
      <c r="L16" s="8"/>
      <c r="M16" s="8"/>
      <c r="N16" s="8"/>
      <c r="O16" s="8"/>
      <c r="P16" s="9"/>
    </row>
    <row r="17" spans="1:16" ht="24.75" customHeight="1">
      <c r="A17" s="63"/>
      <c r="B17" s="263"/>
      <c r="C17" s="26" t="s">
        <v>119</v>
      </c>
      <c r="D17" s="8"/>
      <c r="E17" s="8"/>
      <c r="F17" s="8"/>
      <c r="G17" s="274">
        <v>0</v>
      </c>
      <c r="H17" s="274"/>
      <c r="I17" s="8"/>
      <c r="J17" s="8"/>
      <c r="K17" s="8" t="s">
        <v>76</v>
      </c>
      <c r="L17" s="8"/>
      <c r="M17" s="8"/>
      <c r="N17" s="8"/>
      <c r="O17" s="8"/>
      <c r="P17" s="9"/>
    </row>
    <row r="18" spans="1:16" ht="14.25">
      <c r="A18" s="63"/>
      <c r="B18" s="263"/>
      <c r="C18" s="27"/>
      <c r="D18" s="27"/>
      <c r="E18" s="27"/>
      <c r="F18" s="8"/>
      <c r="G18" s="8"/>
      <c r="H18" s="2"/>
      <c r="I18" s="8"/>
      <c r="J18" s="8"/>
      <c r="K18" s="280" t="s">
        <v>110</v>
      </c>
      <c r="L18" s="280"/>
      <c r="M18" s="280"/>
      <c r="N18" s="280"/>
      <c r="O18" s="280"/>
      <c r="P18" s="281"/>
    </row>
    <row r="19" spans="1:16" ht="9.75" customHeight="1">
      <c r="A19" s="63"/>
      <c r="B19" s="263"/>
      <c r="C19" s="27"/>
      <c r="D19" s="27"/>
      <c r="E19" s="27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ht="14.25">
      <c r="A20" s="63"/>
      <c r="B20" s="264"/>
      <c r="C20" s="70" t="s">
        <v>75</v>
      </c>
      <c r="D20" s="70"/>
      <c r="E20" s="70"/>
      <c r="F20" s="11"/>
      <c r="G20" s="275">
        <f>+G15+G16+G17</f>
        <v>0</v>
      </c>
      <c r="H20" s="276"/>
      <c r="I20" s="11"/>
      <c r="J20" s="11"/>
      <c r="K20" s="11"/>
      <c r="L20" s="11"/>
      <c r="M20" s="11"/>
      <c r="N20" s="11"/>
      <c r="O20" s="11"/>
      <c r="P20" s="12"/>
    </row>
    <row r="21" spans="1:16" ht="9.75" customHeight="1">
      <c r="A21" s="63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ht="14.25" customHeight="1">
      <c r="A22" s="63" t="s">
        <v>105</v>
      </c>
      <c r="B22" s="265" t="s">
        <v>98</v>
      </c>
      <c r="C22" s="4"/>
      <c r="D22" s="5"/>
      <c r="E22" s="5"/>
      <c r="F22" s="60"/>
      <c r="G22" s="5"/>
      <c r="H22" s="23" t="s">
        <v>87</v>
      </c>
      <c r="I22" s="60"/>
      <c r="J22" s="5"/>
      <c r="K22" s="60"/>
      <c r="L22" s="5"/>
      <c r="M22" s="5"/>
      <c r="N22" s="5"/>
      <c r="O22" s="60"/>
      <c r="P22" s="6"/>
    </row>
    <row r="23" spans="1:16" ht="14.25">
      <c r="A23" s="63"/>
      <c r="B23" s="266"/>
      <c r="C23" s="260" t="s">
        <v>79</v>
      </c>
      <c r="D23" s="261"/>
      <c r="E23" s="261"/>
      <c r="F23" s="295"/>
      <c r="G23" s="8"/>
      <c r="H23" s="14" t="s">
        <v>88</v>
      </c>
      <c r="I23" s="61"/>
      <c r="J23" s="261" t="s">
        <v>85</v>
      </c>
      <c r="K23" s="295"/>
      <c r="L23" s="8"/>
      <c r="M23" s="14" t="s">
        <v>83</v>
      </c>
      <c r="N23" s="8"/>
      <c r="O23" s="61"/>
      <c r="P23" s="25" t="s">
        <v>81</v>
      </c>
    </row>
    <row r="24" spans="1:16" ht="14.25">
      <c r="A24" s="63"/>
      <c r="B24" s="266"/>
      <c r="C24" s="298" t="s">
        <v>80</v>
      </c>
      <c r="D24" s="299"/>
      <c r="E24" s="299"/>
      <c r="F24" s="300"/>
      <c r="G24" s="22"/>
      <c r="H24" s="21" t="s">
        <v>89</v>
      </c>
      <c r="I24" s="62"/>
      <c r="J24" s="315" t="s">
        <v>86</v>
      </c>
      <c r="K24" s="316"/>
      <c r="L24" s="22"/>
      <c r="M24" s="58" t="s">
        <v>84</v>
      </c>
      <c r="N24" s="22"/>
      <c r="O24" s="62"/>
      <c r="P24" s="59" t="s">
        <v>82</v>
      </c>
    </row>
    <row r="25" spans="1:16" ht="9.75" customHeight="1">
      <c r="A25" s="63"/>
      <c r="B25" s="266"/>
      <c r="C25" s="7"/>
      <c r="D25" s="8"/>
      <c r="E25" s="8"/>
      <c r="F25" s="61"/>
      <c r="G25" s="8"/>
      <c r="H25" s="8"/>
      <c r="I25" s="61"/>
      <c r="J25" s="261"/>
      <c r="K25" s="295"/>
      <c r="L25" s="8"/>
      <c r="M25" s="8"/>
      <c r="N25" s="8"/>
      <c r="O25" s="61"/>
      <c r="P25" s="9"/>
    </row>
    <row r="26" spans="1:16" ht="14.25">
      <c r="A26" s="63"/>
      <c r="B26" s="266"/>
      <c r="C26" s="306"/>
      <c r="D26" s="256"/>
      <c r="E26" s="256"/>
      <c r="F26" s="307"/>
      <c r="G26" s="8"/>
      <c r="H26" s="131"/>
      <c r="I26" s="61"/>
      <c r="J26" s="308"/>
      <c r="K26" s="309"/>
      <c r="L26" s="8"/>
      <c r="M26" s="161"/>
      <c r="N26" s="8"/>
      <c r="O26" s="61"/>
      <c r="P26" s="166">
        <f>ROUND(J26*M26,0)</f>
        <v>0</v>
      </c>
    </row>
    <row r="27" spans="1:16" ht="14.25">
      <c r="A27" s="63"/>
      <c r="B27" s="266"/>
      <c r="C27" s="306"/>
      <c r="D27" s="256"/>
      <c r="E27" s="256"/>
      <c r="F27" s="307"/>
      <c r="G27" s="8"/>
      <c r="H27" s="131"/>
      <c r="I27" s="61"/>
      <c r="J27" s="312"/>
      <c r="K27" s="311"/>
      <c r="L27" s="8"/>
      <c r="M27" s="161"/>
      <c r="N27" s="8"/>
      <c r="O27" s="61"/>
      <c r="P27" s="166">
        <f aca="true" t="shared" si="0" ref="P27:P33">ROUND(J27*M27,0)</f>
        <v>0</v>
      </c>
    </row>
    <row r="28" spans="1:16" ht="14.25">
      <c r="A28" s="63"/>
      <c r="B28" s="266"/>
      <c r="C28" s="306"/>
      <c r="D28" s="256"/>
      <c r="E28" s="256"/>
      <c r="F28" s="307"/>
      <c r="G28" s="8"/>
      <c r="H28" s="131"/>
      <c r="I28" s="61"/>
      <c r="J28" s="310"/>
      <c r="K28" s="311"/>
      <c r="L28" s="8"/>
      <c r="M28" s="161"/>
      <c r="N28" s="8"/>
      <c r="O28" s="61"/>
      <c r="P28" s="166">
        <f t="shared" si="0"/>
        <v>0</v>
      </c>
    </row>
    <row r="29" spans="1:16" ht="14.25">
      <c r="A29" s="63"/>
      <c r="B29" s="266"/>
      <c r="C29" s="306"/>
      <c r="D29" s="256"/>
      <c r="E29" s="256"/>
      <c r="F29" s="307"/>
      <c r="G29" s="8"/>
      <c r="H29" s="131"/>
      <c r="I29" s="61"/>
      <c r="J29" s="317"/>
      <c r="K29" s="318"/>
      <c r="L29" s="8"/>
      <c r="M29" s="162"/>
      <c r="N29" s="8"/>
      <c r="O29" s="61"/>
      <c r="P29" s="166">
        <f t="shared" si="0"/>
        <v>0</v>
      </c>
    </row>
    <row r="30" spans="1:16" ht="14.25">
      <c r="A30" s="63"/>
      <c r="B30" s="266"/>
      <c r="C30" s="306"/>
      <c r="D30" s="256"/>
      <c r="E30" s="256"/>
      <c r="F30" s="307"/>
      <c r="G30" s="8"/>
      <c r="H30" s="17"/>
      <c r="I30" s="61"/>
      <c r="J30" s="317"/>
      <c r="K30" s="318"/>
      <c r="L30" s="8"/>
      <c r="M30" s="162"/>
      <c r="N30" s="8"/>
      <c r="O30" s="61"/>
      <c r="P30" s="166">
        <f t="shared" si="0"/>
        <v>0</v>
      </c>
    </row>
    <row r="31" spans="1:16" ht="14.25">
      <c r="A31" s="63"/>
      <c r="B31" s="266"/>
      <c r="C31" s="306"/>
      <c r="D31" s="256"/>
      <c r="E31" s="256"/>
      <c r="F31" s="307"/>
      <c r="G31" s="8"/>
      <c r="H31" s="17"/>
      <c r="I31" s="61"/>
      <c r="J31" s="319"/>
      <c r="K31" s="320"/>
      <c r="L31" s="8"/>
      <c r="M31" s="162"/>
      <c r="N31" s="8"/>
      <c r="O31" s="61"/>
      <c r="P31" s="166">
        <f t="shared" si="0"/>
        <v>0</v>
      </c>
    </row>
    <row r="32" spans="1:16" ht="14.25">
      <c r="A32" s="63"/>
      <c r="B32" s="266"/>
      <c r="C32" s="306"/>
      <c r="D32" s="256"/>
      <c r="E32" s="256"/>
      <c r="F32" s="307"/>
      <c r="G32" s="8"/>
      <c r="H32" s="17"/>
      <c r="I32" s="61"/>
      <c r="J32" s="319"/>
      <c r="K32" s="320"/>
      <c r="L32" s="8"/>
      <c r="M32" s="163"/>
      <c r="N32" s="8"/>
      <c r="O32" s="61"/>
      <c r="P32" s="166">
        <f t="shared" si="0"/>
        <v>0</v>
      </c>
    </row>
    <row r="33" spans="1:16" ht="14.25" customHeight="1">
      <c r="A33" s="63"/>
      <c r="B33" s="266"/>
      <c r="C33" s="322"/>
      <c r="D33" s="323"/>
      <c r="E33" s="323"/>
      <c r="F33" s="324"/>
      <c r="G33" s="8"/>
      <c r="H33" s="55"/>
      <c r="I33" s="62"/>
      <c r="J33" s="304"/>
      <c r="K33" s="305"/>
      <c r="L33" s="8"/>
      <c r="M33" s="164"/>
      <c r="N33" s="22"/>
      <c r="O33" s="62"/>
      <c r="P33" s="166">
        <f t="shared" si="0"/>
        <v>0</v>
      </c>
    </row>
    <row r="34" spans="1:16" ht="9.75" customHeight="1">
      <c r="A34" s="63"/>
      <c r="B34" s="266"/>
      <c r="C34" s="18"/>
      <c r="D34" s="19"/>
      <c r="E34" s="19"/>
      <c r="F34" s="19"/>
      <c r="G34" s="19"/>
      <c r="H34" s="32"/>
      <c r="I34" s="19"/>
      <c r="J34" s="325"/>
      <c r="K34" s="326"/>
      <c r="L34" s="19"/>
      <c r="M34" s="19"/>
      <c r="N34" s="19"/>
      <c r="O34" s="19"/>
      <c r="P34" s="20"/>
    </row>
    <row r="35" spans="1:16" ht="14.25">
      <c r="A35" s="63"/>
      <c r="B35" s="266"/>
      <c r="C35" s="7"/>
      <c r="D35" s="8"/>
      <c r="E35" s="8"/>
      <c r="F35" s="2"/>
      <c r="G35" s="15" t="s">
        <v>90</v>
      </c>
      <c r="H35" s="15"/>
      <c r="I35" s="8"/>
      <c r="J35" s="302">
        <f>SUM(J26:J33)</f>
        <v>0</v>
      </c>
      <c r="K35" s="303"/>
      <c r="L35" s="301" t="s">
        <v>91</v>
      </c>
      <c r="M35" s="301"/>
      <c r="N35" s="301"/>
      <c r="O35" s="301"/>
      <c r="P35" s="165">
        <f>SUM(P26:P33)</f>
        <v>0</v>
      </c>
    </row>
    <row r="36" spans="1:16" ht="13.5" customHeight="1">
      <c r="A36" s="63"/>
      <c r="B36" s="266"/>
      <c r="D36" s="2"/>
      <c r="E36" s="2"/>
      <c r="F36" s="8"/>
      <c r="G36" s="72"/>
      <c r="H36" s="19"/>
      <c r="I36" s="19"/>
      <c r="J36" s="325"/>
      <c r="K36" s="326"/>
      <c r="L36" s="19"/>
      <c r="M36" s="19"/>
      <c r="N36" s="19"/>
      <c r="O36" s="19"/>
      <c r="P36" s="20"/>
    </row>
    <row r="37" spans="1:16" ht="14.25">
      <c r="A37" s="63"/>
      <c r="B37" s="266"/>
      <c r="C37" s="73" t="s">
        <v>125</v>
      </c>
      <c r="D37" s="8"/>
      <c r="E37" s="8"/>
      <c r="F37" s="8"/>
      <c r="G37" s="73" t="s">
        <v>92</v>
      </c>
      <c r="H37" s="8"/>
      <c r="I37" s="8"/>
      <c r="J37" s="261"/>
      <c r="K37" s="295"/>
      <c r="L37" s="8" t="s">
        <v>93</v>
      </c>
      <c r="M37" s="8"/>
      <c r="N37" s="8"/>
      <c r="O37" s="8"/>
      <c r="P37" s="9"/>
    </row>
    <row r="38" spans="1:16" ht="14.25">
      <c r="A38" s="63"/>
      <c r="B38" s="266"/>
      <c r="C38" s="168" t="s">
        <v>126</v>
      </c>
      <c r="D38" s="22"/>
      <c r="E38" s="169"/>
      <c r="F38" s="167"/>
      <c r="G38" s="74" t="s">
        <v>111</v>
      </c>
      <c r="H38" s="22"/>
      <c r="I38" s="22"/>
      <c r="J38" s="302">
        <f>+J35*F38</f>
        <v>0</v>
      </c>
      <c r="K38" s="303"/>
      <c r="L38" s="22" t="s">
        <v>94</v>
      </c>
      <c r="M38" s="22"/>
      <c r="N38" s="22"/>
      <c r="O38" s="22"/>
      <c r="P38" s="165">
        <f>ROUND(F38*P35,0)</f>
        <v>0</v>
      </c>
    </row>
    <row r="39" spans="1:16" ht="9.75" customHeight="1">
      <c r="A39" s="63"/>
      <c r="B39" s="266"/>
      <c r="C39" s="7"/>
      <c r="D39" s="8"/>
      <c r="E39" s="8"/>
      <c r="F39" s="8"/>
      <c r="G39" s="8"/>
      <c r="H39" s="8"/>
      <c r="I39" s="8"/>
      <c r="J39" s="325"/>
      <c r="K39" s="326"/>
      <c r="L39" s="8"/>
      <c r="M39" s="8"/>
      <c r="N39" s="8"/>
      <c r="O39" s="8"/>
      <c r="P39" s="9"/>
    </row>
    <row r="40" spans="1:16" ht="14.25">
      <c r="A40" s="63"/>
      <c r="B40" s="266"/>
      <c r="C40" s="7"/>
      <c r="D40" s="8"/>
      <c r="E40" s="301" t="s">
        <v>95</v>
      </c>
      <c r="F40" s="301"/>
      <c r="G40" s="301"/>
      <c r="H40" s="301"/>
      <c r="I40" s="8"/>
      <c r="J40" s="321">
        <f>+J35+J38</f>
        <v>0</v>
      </c>
      <c r="K40" s="276"/>
      <c r="L40" s="301" t="s">
        <v>96</v>
      </c>
      <c r="M40" s="301"/>
      <c r="N40" s="301"/>
      <c r="O40" s="301"/>
      <c r="P40" s="170">
        <f>+P35+P38</f>
        <v>0</v>
      </c>
    </row>
    <row r="41" spans="1:16" ht="9.75" customHeight="1">
      <c r="A41" s="63"/>
      <c r="B41" s="266"/>
      <c r="C41" s="7"/>
      <c r="D41" s="8"/>
      <c r="E41" s="8"/>
      <c r="F41" s="8"/>
      <c r="G41" s="8"/>
      <c r="H41" s="8"/>
      <c r="I41" s="8"/>
      <c r="J41" s="22"/>
      <c r="K41" s="62"/>
      <c r="L41" s="8"/>
      <c r="M41" s="8"/>
      <c r="N41" s="8"/>
      <c r="O41" s="8"/>
      <c r="P41" s="9"/>
    </row>
    <row r="42" spans="1:16" ht="14.25">
      <c r="A42" s="63"/>
      <c r="B42" s="266"/>
      <c r="C42" s="292" t="s">
        <v>97</v>
      </c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4"/>
    </row>
    <row r="43" spans="1:16" ht="14.25">
      <c r="A43" s="63"/>
      <c r="B43" s="267"/>
      <c r="C43" s="289" t="s">
        <v>120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1"/>
    </row>
    <row r="44" spans="1:16" ht="9.75" customHeight="1">
      <c r="A44" s="63"/>
      <c r="B44" s="51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0"/>
    </row>
    <row r="45" spans="1:16" ht="27.75" customHeight="1">
      <c r="A45" s="63" t="s">
        <v>104</v>
      </c>
      <c r="B45" s="265" t="s">
        <v>99</v>
      </c>
      <c r="C45" s="33" t="s">
        <v>100</v>
      </c>
      <c r="D45" s="34"/>
      <c r="E45" s="34"/>
      <c r="F45" s="35" t="s">
        <v>43</v>
      </c>
      <c r="G45" s="313" t="s">
        <v>103</v>
      </c>
      <c r="H45" s="313"/>
      <c r="I45" s="313"/>
      <c r="J45" s="313"/>
      <c r="K45" s="313"/>
      <c r="L45" s="35" t="s">
        <v>43</v>
      </c>
      <c r="M45" s="171">
        <f>IF(P40&gt;0,+G15/P40,0)</f>
        <v>0</v>
      </c>
      <c r="N45" s="5"/>
      <c r="O45" s="5"/>
      <c r="P45" s="6"/>
    </row>
    <row r="46" spans="1:16" ht="9.75" customHeight="1">
      <c r="A46" s="63"/>
      <c r="B46" s="266"/>
      <c r="C46" s="36"/>
      <c r="D46" s="37"/>
      <c r="E46" s="37"/>
      <c r="F46" s="38"/>
      <c r="G46" s="39"/>
      <c r="H46" s="39"/>
      <c r="I46" s="39"/>
      <c r="J46" s="39"/>
      <c r="K46" s="39"/>
      <c r="L46" s="38"/>
      <c r="M46" s="57"/>
      <c r="N46" s="8"/>
      <c r="O46" s="8"/>
      <c r="P46" s="9"/>
    </row>
    <row r="47" spans="1:16" ht="27.75" customHeight="1">
      <c r="A47" s="63"/>
      <c r="B47" s="266"/>
      <c r="C47" s="36" t="s">
        <v>101</v>
      </c>
      <c r="D47" s="37"/>
      <c r="E47" s="37"/>
      <c r="F47" s="38" t="s">
        <v>43</v>
      </c>
      <c r="G47" s="314" t="s">
        <v>116</v>
      </c>
      <c r="H47" s="314"/>
      <c r="I47" s="314"/>
      <c r="J47" s="314"/>
      <c r="K47" s="314"/>
      <c r="L47" s="38" t="s">
        <v>43</v>
      </c>
      <c r="M47" s="56" t="str">
        <f>IF(G16=0,"-",G16/P40)</f>
        <v>-</v>
      </c>
      <c r="N47" s="8"/>
      <c r="O47" s="8"/>
      <c r="P47" s="9"/>
    </row>
    <row r="48" spans="1:16" ht="9.75" customHeight="1">
      <c r="A48" s="63"/>
      <c r="B48" s="266"/>
      <c r="C48" s="36"/>
      <c r="D48" s="37"/>
      <c r="E48" s="37"/>
      <c r="F48" s="38"/>
      <c r="G48" s="40"/>
      <c r="H48" s="39"/>
      <c r="I48" s="39"/>
      <c r="J48" s="39"/>
      <c r="K48" s="39"/>
      <c r="L48" s="38"/>
      <c r="M48" s="71"/>
      <c r="N48" s="8"/>
      <c r="O48" s="8"/>
      <c r="P48" s="9"/>
    </row>
    <row r="49" spans="1:16" ht="27.75" customHeight="1">
      <c r="A49" s="63"/>
      <c r="B49" s="267"/>
      <c r="C49" s="41" t="s">
        <v>102</v>
      </c>
      <c r="D49" s="42"/>
      <c r="E49" s="42"/>
      <c r="F49" s="43" t="s">
        <v>43</v>
      </c>
      <c r="G49" s="296" t="s">
        <v>121</v>
      </c>
      <c r="H49" s="296"/>
      <c r="I49" s="296"/>
      <c r="J49" s="296"/>
      <c r="K49" s="296"/>
      <c r="L49" s="43" t="s">
        <v>43</v>
      </c>
      <c r="M49" s="171">
        <f>IF(P40&gt;0,+G20/P40,0)</f>
        <v>0</v>
      </c>
      <c r="N49" s="11"/>
      <c r="O49" s="11"/>
      <c r="P49" s="12"/>
    </row>
    <row r="50" spans="1:16" ht="9.75" customHeight="1">
      <c r="A50" s="63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  <row r="51" spans="1:16" ht="69" customHeight="1">
      <c r="A51" s="63"/>
      <c r="B51" s="265"/>
      <c r="C51" s="286" t="s">
        <v>117</v>
      </c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8"/>
    </row>
    <row r="52" spans="1:16" ht="14.25">
      <c r="A52" s="63"/>
      <c r="B52" s="266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1:16" ht="14.25">
      <c r="A53" s="63"/>
      <c r="B53" s="266"/>
      <c r="C53" s="7"/>
      <c r="D53" s="8"/>
      <c r="E53" s="8"/>
      <c r="F53" s="8"/>
      <c r="G53" s="8"/>
      <c r="H53" s="8" t="s">
        <v>49</v>
      </c>
      <c r="I53" s="8"/>
      <c r="J53" s="8"/>
      <c r="K53" s="8"/>
      <c r="L53" s="8"/>
      <c r="M53" s="297"/>
      <c r="N53" s="297"/>
      <c r="O53" s="297"/>
      <c r="P53" s="9"/>
    </row>
    <row r="54" spans="1:16" ht="14.25">
      <c r="A54" s="63"/>
      <c r="B54" s="266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4.25">
      <c r="A55" s="63"/>
      <c r="B55" s="267"/>
      <c r="C55" s="10"/>
      <c r="D55" s="11"/>
      <c r="E55" s="11"/>
      <c r="F55" s="11"/>
      <c r="G55" s="11"/>
      <c r="H55" s="11" t="s">
        <v>50</v>
      </c>
      <c r="I55" s="11"/>
      <c r="J55" s="11"/>
      <c r="K55" s="11"/>
      <c r="L55" s="11"/>
      <c r="M55" s="285"/>
      <c r="N55" s="285"/>
      <c r="O55" s="285"/>
      <c r="P55" s="12"/>
    </row>
    <row r="56" spans="1:17" s="13" customFormat="1" ht="11.25">
      <c r="A56" s="64"/>
      <c r="B56" s="65"/>
      <c r="C56" s="65" t="s">
        <v>114</v>
      </c>
      <c r="D56" s="65" t="s">
        <v>112</v>
      </c>
      <c r="E56" s="65"/>
      <c r="F56" s="65"/>
      <c r="G56" s="65"/>
      <c r="H56" s="65"/>
      <c r="I56" s="65"/>
      <c r="J56" s="65"/>
      <c r="K56" s="65" t="s">
        <v>115</v>
      </c>
      <c r="L56" s="65"/>
      <c r="M56" s="65" t="s">
        <v>113</v>
      </c>
      <c r="N56" s="65"/>
      <c r="O56" s="65"/>
      <c r="P56" s="65"/>
      <c r="Q56" s="66"/>
    </row>
    <row r="57" spans="1:16" ht="14.25">
      <c r="A57" s="6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4.25">
      <c r="A58" s="6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4.25">
      <c r="A59" s="2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</sheetData>
  <sheetProtection/>
  <mergeCells count="70">
    <mergeCell ref="G45:K45"/>
    <mergeCell ref="G47:K47"/>
    <mergeCell ref="J23:K23"/>
    <mergeCell ref="J24:K24"/>
    <mergeCell ref="J29:K29"/>
    <mergeCell ref="E40:H40"/>
    <mergeCell ref="J32:K32"/>
    <mergeCell ref="J40:K40"/>
    <mergeCell ref="C33:F33"/>
    <mergeCell ref="J39:K39"/>
    <mergeCell ref="J30:K30"/>
    <mergeCell ref="J31:K31"/>
    <mergeCell ref="J35:K35"/>
    <mergeCell ref="J36:K36"/>
    <mergeCell ref="J34:K34"/>
    <mergeCell ref="C32:F32"/>
    <mergeCell ref="J33:K33"/>
    <mergeCell ref="C26:F26"/>
    <mergeCell ref="C28:F28"/>
    <mergeCell ref="C29:F29"/>
    <mergeCell ref="J26:K26"/>
    <mergeCell ref="J28:K28"/>
    <mergeCell ref="C30:F30"/>
    <mergeCell ref="C31:F31"/>
    <mergeCell ref="C27:F27"/>
    <mergeCell ref="J27:K27"/>
    <mergeCell ref="M55:O55"/>
    <mergeCell ref="C51:P51"/>
    <mergeCell ref="B51:B55"/>
    <mergeCell ref="C43:P43"/>
    <mergeCell ref="B22:B43"/>
    <mergeCell ref="B45:B49"/>
    <mergeCell ref="C42:P42"/>
    <mergeCell ref="J25:K25"/>
    <mergeCell ref="G49:K49"/>
    <mergeCell ref="M53:O53"/>
    <mergeCell ref="C23:F23"/>
    <mergeCell ref="C24:F24"/>
    <mergeCell ref="L40:O40"/>
    <mergeCell ref="L35:O35"/>
    <mergeCell ref="J37:K37"/>
    <mergeCell ref="J38:K38"/>
    <mergeCell ref="B15:B20"/>
    <mergeCell ref="B4:B13"/>
    <mergeCell ref="F13:I13"/>
    <mergeCell ref="J13:L13"/>
    <mergeCell ref="M13:P13"/>
    <mergeCell ref="J9:P9"/>
    <mergeCell ref="G15:H15"/>
    <mergeCell ref="G16:H16"/>
    <mergeCell ref="G17:H17"/>
    <mergeCell ref="G20:H20"/>
    <mergeCell ref="M11:P11"/>
    <mergeCell ref="F12:I12"/>
    <mergeCell ref="J12:L12"/>
    <mergeCell ref="K18:P18"/>
    <mergeCell ref="M12:P12"/>
    <mergeCell ref="C11:I11"/>
    <mergeCell ref="C13:E13"/>
    <mergeCell ref="J11:L11"/>
    <mergeCell ref="J8:P8"/>
    <mergeCell ref="B1:P1"/>
    <mergeCell ref="J10:L10"/>
    <mergeCell ref="M10:P10"/>
    <mergeCell ref="C4:E4"/>
    <mergeCell ref="F7:H7"/>
    <mergeCell ref="F4:I4"/>
    <mergeCell ref="J4:P4"/>
    <mergeCell ref="J5:P5"/>
    <mergeCell ref="J6:P6"/>
  </mergeCells>
  <printOptions/>
  <pageMargins left="0.5" right="0.5" top="0.5" bottom="0.5" header="0.5" footer="0.5"/>
  <pageSetup fitToHeight="1" fitToWidth="1" horizontalDpi="600" verticalDpi="600" orientation="portrait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Taiesir Fanek, P.E.</dc:creator>
  <cp:keywords/>
  <dc:description/>
  <cp:lastModifiedBy>Sandy Misiewicz</cp:lastModifiedBy>
  <cp:lastPrinted>2013-01-24T22:02:47Z</cp:lastPrinted>
  <dcterms:created xsi:type="dcterms:W3CDTF">2007-04-03T17:26:23Z</dcterms:created>
  <dcterms:modified xsi:type="dcterms:W3CDTF">2014-01-07T14:47:48Z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